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2" sheetId="1" r:id="rId1"/>
  </sheets>
  <definedNames>
    <definedName name="_xlnm.Print_Titles" localSheetId="0">'附件2-2'!$1:$4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<sst xmlns="http://schemas.openxmlformats.org/spreadsheetml/2006/main" count="123" uniqueCount="64">
  <si>
    <t>附件2-3</t>
  </si>
  <si>
    <t>2024年度米东区新增债券使用情况表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</si>
  <si>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</si>
  <si>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</si>
  <si>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</si>
  <si>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</si>
  <si>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</si>
  <si>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</si>
  <si>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</si>
  <si>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</si>
  <si>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</si>
  <si>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乌鲁木齐市米东区城市管理局（城市管理行政执法局）</t>
  </si>
  <si>
    <t>乌鲁木齐市米东区供热基础设施建设项目</t>
  </si>
  <si>
    <t>专项债券</t>
  </si>
  <si>
    <t>乌鲁木齐市米东区人民医院</t>
  </si>
  <si>
    <t>乌鲁木齐市米东区人民医院新院区建设项目</t>
  </si>
  <si>
    <t>060102公共卫生设施</t>
  </si>
  <si>
    <t>乌鲁木齐市米东区建设局（交通局）</t>
  </si>
  <si>
    <t>乌鲁木齐市米东区智具小镇家居产业园基础设施完善工程项目</t>
  </si>
  <si>
    <t>0802产业园区基础设施</t>
  </si>
  <si>
    <t>乌鲁木齐市米东区精细化工产业创新园及中小微企业创新创业园（三期）基础设施建设项目</t>
  </si>
  <si>
    <t>乌鲁木齐市米东区化工工业园管委会</t>
  </si>
  <si>
    <t>乌鲁木齐市米东区东凯综合物流园一期项目</t>
  </si>
  <si>
    <t>产业园区基础设施</t>
  </si>
  <si>
    <t>乌鲁木齐市米东区人力资源和社会保障局</t>
  </si>
  <si>
    <t>乌鲁木齐市米东区技工学校改扩建项目</t>
  </si>
  <si>
    <t>职业教育</t>
  </si>
  <si>
    <t>乌鲁木齐市米东区光伏产业园基础设施建设（一期）项目</t>
  </si>
  <si>
    <t>米东区中医医院</t>
  </si>
  <si>
    <t>乌鲁木齐市米东区基层中医能力提升项目</t>
  </si>
  <si>
    <t>公共卫生设施</t>
  </si>
  <si>
    <t>乌鲁木齐市米东区米东化工工业园二期基础设施项目</t>
  </si>
  <si>
    <t>米东区矿业医院</t>
  </si>
  <si>
    <t>乌鲁木齐市米东区新建煤矿职业病医技住院楼项目</t>
  </si>
  <si>
    <t>乌鲁木齐市米东区技工学校实训车间建设项目</t>
  </si>
  <si>
    <t>米东区水务局</t>
  </si>
  <si>
    <t>米东区城镇排水管网新建及改造项目</t>
  </si>
  <si>
    <t>城镇污水垃圾处理</t>
  </si>
  <si>
    <t>米东区科学技术局</t>
  </si>
  <si>
    <t>乌鲁木齐国家农业科技园米东马场湖核心区建设项目</t>
  </si>
  <si>
    <t>米东区农业农村局</t>
  </si>
  <si>
    <t>乌鲁木齐市米东区农牧业产业园综合体基础设施建设项目</t>
  </si>
  <si>
    <t>乌鲁木齐市米东区城镇污水厂及配套管网设施建设项目</t>
  </si>
  <si>
    <t>污水处理（城镇）</t>
  </si>
  <si>
    <t>乌鲁木齐市米东区污水厂北部片区再生水资源化利用项目</t>
  </si>
  <si>
    <t>新疆米东科技创新服务基地建设项目</t>
  </si>
  <si>
    <t>乌鲁木齐市职业中等专业学校</t>
  </si>
  <si>
    <t>乌鲁木齐市米东区职业中等专业学校综合实训楼建设项目</t>
  </si>
  <si>
    <t>米东区教育局</t>
  </si>
  <si>
    <t>乌鲁木齐市米东区教育信息化提升项目</t>
  </si>
  <si>
    <t>义务教育</t>
  </si>
  <si>
    <t>一般债券</t>
  </si>
  <si>
    <t>阳光丽景湾片区新建学校项目</t>
  </si>
  <si>
    <t>乌鲁木齐市米东区龙河南路东巷(永丰路-稻香路)道路新建项目</t>
  </si>
  <si>
    <t>其他社会保障</t>
  </si>
  <si>
    <t>乌鲁木齐市米东区皇渠路(碱沟东路-民泰街)道路新建工程项目</t>
  </si>
  <si>
    <t>乌鲁木齐市米东区纬三路东延(纬三路-曲扬路)道路新建工程项目</t>
  </si>
  <si>
    <t>米东区古牧地西路北四巷(古牧地西路-规划路)道路新建工程项目</t>
  </si>
  <si>
    <t>乌鲁木齐米东区临空经济区静宜路(纬三路-田园路)道路新建工程项目</t>
  </si>
  <si>
    <t>乌鲁木齐市米东区育林路(龙河路-稻香路)道路新建工程项目</t>
  </si>
  <si>
    <t>乌鲁木齐市米东区民康南路(米东大道-碱沟路)道路新建工程项目</t>
  </si>
  <si>
    <t>乌鲁木齐市米东区建筑小区供排水设施提升改造项目</t>
  </si>
  <si>
    <t>其他市政建设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</si>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</sst>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1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indexed="8"/>
      <name val="宋体"/>
      <charset val="1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6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3" fontId="5" fillId="0" borderId="1" xfId="1" applyFont="1" applyBorder="1" applyAlignment="1">
      <alignment vertical="center"/>
    </xf>
    <xf numFmtId="43" fontId="5" fillId="0" borderId="1" xfId="1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5" fillId="0" borderId="1" xfId="1" applyNumberFormat="1" applyFont="1" applyBorder="1" applyAlignment="1">
      <alignment horizontal="right" vertical="center"/>
    </xf>
    <xf numFmtId="43" fontId="5" fillId="0" borderId="1" xfId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J23" sqref="J23"/>
    </sheetView>
  </sheetViews>
  <sheetFormatPr defaultColWidth="10" defaultRowHeight="13.5" outlineLevelCol="7"/>
  <cols>
    <col min="1" max="1" width="5.25" customWidth="1"/>
    <col min="2" max="2" width="9.625" style="1" customWidth="1"/>
    <col min="3" max="3" width="26.625" customWidth="1"/>
    <col min="4" max="4" width="56.125" customWidth="1"/>
    <col min="5" max="5" width="37.625" style="1" customWidth="1"/>
    <col min="6" max="6" width="9.875" customWidth="1"/>
    <col min="7" max="7" width="11.625" customWidth="1"/>
    <col min="8" max="8" width="14.625" customWidth="1"/>
    <col min="9" max="9" width="9.76666666666667" customWidth="1"/>
  </cols>
  <sheetData>
    <row r="1" ht="20" customHeight="1" spans="1:1">
      <c r="A1" s="2" t="s">
        <v>0</v>
      </c>
    </row>
    <row r="2" ht="25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0" customHeight="1" spans="4:8">
      <c r="D3" s="4"/>
      <c r="E3" s="5"/>
      <c r="F3" s="4"/>
      <c r="G3" s="6" t="s">
        <v>2</v>
      </c>
      <c r="H3" s="6"/>
    </row>
    <row r="4" ht="20" customHeight="1" spans="1: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ht="19" customHeight="1" spans="1:8">
      <c r="A5" s="8">
        <v>1</v>
      </c>
      <c r="B5" s="8">
        <v>650109</v>
      </c>
      <c r="C5" s="9" t="s">
        <v>11</v>
      </c>
      <c r="D5" s="10" t="s">
        <v>12</v>
      </c>
      <c r="E5" s="11"/>
      <c r="F5" s="12" t="s">
        <v>13</v>
      </c>
      <c r="G5" s="13">
        <f>181000/10000</f>
        <v>18.1</v>
      </c>
      <c r="H5" s="14">
        <f>56500/10000</f>
        <v>5.65</v>
      </c>
    </row>
    <row r="6" ht="19" customHeight="1" spans="1:8">
      <c r="A6" s="8">
        <v>2</v>
      </c>
      <c r="B6" s="8">
        <v>650109</v>
      </c>
      <c r="C6" s="15" t="s">
        <v>14</v>
      </c>
      <c r="D6" s="10" t="s">
        <v>15</v>
      </c>
      <c r="E6" s="16" t="s">
        <v>16</v>
      </c>
      <c r="F6" s="12" t="s">
        <v>13</v>
      </c>
      <c r="G6" s="13">
        <f>44000/10000</f>
        <v>4.4</v>
      </c>
      <c r="H6" s="14">
        <f>17000/10000</f>
        <v>1.7</v>
      </c>
    </row>
    <row r="7" ht="19" customHeight="1" spans="1:8">
      <c r="A7" s="8">
        <v>3</v>
      </c>
      <c r="B7" s="8">
        <v>650109</v>
      </c>
      <c r="C7" s="15" t="s">
        <v>17</v>
      </c>
      <c r="D7" s="10" t="s">
        <v>18</v>
      </c>
      <c r="E7" s="15" t="s">
        <v>19</v>
      </c>
      <c r="F7" s="12" t="s">
        <v>13</v>
      </c>
      <c r="G7" s="13">
        <f>23000/10000</f>
        <v>2.3</v>
      </c>
      <c r="H7" s="14">
        <f>8800/10000</f>
        <v>0.88</v>
      </c>
    </row>
    <row r="8" ht="23" customHeight="1" spans="1:8">
      <c r="A8" s="8">
        <v>4</v>
      </c>
      <c r="B8" s="8">
        <v>650109</v>
      </c>
      <c r="C8" s="15" t="s">
        <v>17</v>
      </c>
      <c r="D8" s="10" t="s">
        <v>20</v>
      </c>
      <c r="E8" s="15" t="s">
        <v>19</v>
      </c>
      <c r="F8" s="12" t="s">
        <v>13</v>
      </c>
      <c r="G8" s="13">
        <f>40000/10000</f>
        <v>4</v>
      </c>
      <c r="H8" s="17">
        <f>8000/10000</f>
        <v>0.8</v>
      </c>
    </row>
    <row r="9" ht="19" customHeight="1" spans="1:8">
      <c r="A9" s="8">
        <v>5</v>
      </c>
      <c r="B9" s="8">
        <v>650109</v>
      </c>
      <c r="C9" s="15" t="s">
        <v>21</v>
      </c>
      <c r="D9" s="10" t="s">
        <v>22</v>
      </c>
      <c r="E9" s="15" t="s">
        <v>23</v>
      </c>
      <c r="F9" s="12" t="s">
        <v>13</v>
      </c>
      <c r="G9" s="13">
        <f>44000/10000</f>
        <v>4.4</v>
      </c>
      <c r="H9" s="14">
        <f>17600/10000</f>
        <v>1.76</v>
      </c>
    </row>
    <row r="10" ht="19" customHeight="1" spans="1:8">
      <c r="A10" s="8">
        <v>6</v>
      </c>
      <c r="B10" s="8">
        <v>650109</v>
      </c>
      <c r="C10" s="15" t="s">
        <v>24</v>
      </c>
      <c r="D10" s="10" t="s">
        <v>25</v>
      </c>
      <c r="E10" s="16" t="s">
        <v>26</v>
      </c>
      <c r="F10" s="12" t="s">
        <v>13</v>
      </c>
      <c r="G10" s="18">
        <f>7000/10000</f>
        <v>0.7</v>
      </c>
      <c r="H10" s="17">
        <f>3895/10000</f>
        <v>0.3895</v>
      </c>
    </row>
    <row r="11" ht="19" customHeight="1" spans="1:8">
      <c r="A11" s="8">
        <v>7</v>
      </c>
      <c r="B11" s="8">
        <v>650109</v>
      </c>
      <c r="C11" s="15" t="s">
        <v>17</v>
      </c>
      <c r="D11" s="19" t="s">
        <v>27</v>
      </c>
      <c r="E11" s="16" t="s">
        <v>23</v>
      </c>
      <c r="F11" s="12" t="s">
        <v>13</v>
      </c>
      <c r="G11" s="18">
        <f>26000/10000</f>
        <v>2.6</v>
      </c>
      <c r="H11" s="17">
        <f>5200/10000</f>
        <v>0.52</v>
      </c>
    </row>
    <row r="12" ht="19" customHeight="1" spans="1:8">
      <c r="A12" s="8">
        <v>8</v>
      </c>
      <c r="B12" s="8">
        <v>650109</v>
      </c>
      <c r="C12" s="15" t="s">
        <v>28</v>
      </c>
      <c r="D12" s="10" t="s">
        <v>29</v>
      </c>
      <c r="E12" s="16" t="s">
        <v>30</v>
      </c>
      <c r="F12" s="12" t="s">
        <v>13</v>
      </c>
      <c r="G12" s="18">
        <f>31000/10000</f>
        <v>3.1</v>
      </c>
      <c r="H12" s="17">
        <f>12400/10000</f>
        <v>1.24</v>
      </c>
    </row>
    <row r="13" ht="19" customHeight="1" spans="1:8">
      <c r="A13" s="8">
        <v>9</v>
      </c>
      <c r="B13" s="8">
        <v>650109</v>
      </c>
      <c r="C13" s="15" t="s">
        <v>21</v>
      </c>
      <c r="D13" s="10" t="s">
        <v>31</v>
      </c>
      <c r="E13" s="15" t="s">
        <v>23</v>
      </c>
      <c r="F13" s="12" t="s">
        <v>13</v>
      </c>
      <c r="G13" s="18">
        <f>30000/10000</f>
        <v>3</v>
      </c>
      <c r="H13" s="17">
        <f>12000/10000</f>
        <v>1.2</v>
      </c>
    </row>
    <row r="14" ht="19" customHeight="1" spans="1:8">
      <c r="A14" s="8">
        <v>10</v>
      </c>
      <c r="B14" s="8">
        <v>650109</v>
      </c>
      <c r="C14" s="15" t="s">
        <v>32</v>
      </c>
      <c r="D14" s="10" t="s">
        <v>33</v>
      </c>
      <c r="E14" s="16" t="s">
        <v>30</v>
      </c>
      <c r="F14" s="12" t="s">
        <v>13</v>
      </c>
      <c r="G14" s="18">
        <f>7000/10000</f>
        <v>0.7</v>
      </c>
      <c r="H14" s="17">
        <f>2800/10000</f>
        <v>0.28</v>
      </c>
    </row>
    <row r="15" ht="19" customHeight="1" spans="1:8">
      <c r="A15" s="8">
        <v>11</v>
      </c>
      <c r="B15" s="8">
        <v>650109</v>
      </c>
      <c r="C15" s="15" t="s">
        <v>24</v>
      </c>
      <c r="D15" s="10" t="s">
        <v>34</v>
      </c>
      <c r="E15" s="16" t="s">
        <v>26</v>
      </c>
      <c r="F15" s="12" t="s">
        <v>13</v>
      </c>
      <c r="G15" s="18">
        <f>4000/10000</f>
        <v>0.4</v>
      </c>
      <c r="H15" s="20">
        <v>0.21</v>
      </c>
    </row>
    <row r="16" ht="19" customHeight="1" spans="1:8">
      <c r="A16" s="8">
        <v>12</v>
      </c>
      <c r="B16" s="8">
        <v>650109</v>
      </c>
      <c r="C16" s="16" t="s">
        <v>35</v>
      </c>
      <c r="D16" s="10" t="s">
        <v>36</v>
      </c>
      <c r="E16" s="21" t="s">
        <v>37</v>
      </c>
      <c r="F16" s="12" t="s">
        <v>13</v>
      </c>
      <c r="G16" s="18">
        <f>13000/10000</f>
        <v>1.3</v>
      </c>
      <c r="H16" s="20">
        <f>5200/10000</f>
        <v>0.52</v>
      </c>
    </row>
    <row r="17" ht="19" customHeight="1" spans="1:8">
      <c r="A17" s="8">
        <v>13</v>
      </c>
      <c r="B17" s="8">
        <v>650109</v>
      </c>
      <c r="C17" s="15" t="s">
        <v>38</v>
      </c>
      <c r="D17" s="19" t="s">
        <v>39</v>
      </c>
      <c r="E17" s="21" t="s">
        <v>23</v>
      </c>
      <c r="F17" s="12" t="s">
        <v>13</v>
      </c>
      <c r="G17" s="18">
        <f>42000/10000</f>
        <v>4.2</v>
      </c>
      <c r="H17" s="20">
        <v>0</v>
      </c>
    </row>
    <row r="18" ht="19" customHeight="1" spans="1:8">
      <c r="A18" s="8">
        <v>14</v>
      </c>
      <c r="B18" s="8">
        <v>650109</v>
      </c>
      <c r="C18" s="15" t="s">
        <v>40</v>
      </c>
      <c r="D18" s="19" t="s">
        <v>41</v>
      </c>
      <c r="E18" s="21" t="s">
        <v>23</v>
      </c>
      <c r="F18" s="12" t="s">
        <v>13</v>
      </c>
      <c r="G18" s="18">
        <f>10000/10000</f>
        <v>1</v>
      </c>
      <c r="H18" s="20">
        <v>0</v>
      </c>
    </row>
    <row r="19" ht="19" customHeight="1" spans="1:8">
      <c r="A19" s="8">
        <v>15</v>
      </c>
      <c r="B19" s="8">
        <v>650109</v>
      </c>
      <c r="C19" s="16" t="s">
        <v>35</v>
      </c>
      <c r="D19" s="10" t="s">
        <v>42</v>
      </c>
      <c r="E19" s="21" t="s">
        <v>43</v>
      </c>
      <c r="F19" s="12" t="s">
        <v>13</v>
      </c>
      <c r="G19" s="18">
        <f>21000/10000</f>
        <v>2.1</v>
      </c>
      <c r="H19" s="20">
        <f>8000/10000</f>
        <v>0.8</v>
      </c>
    </row>
    <row r="20" ht="19" customHeight="1" spans="1:8">
      <c r="A20" s="8">
        <v>16</v>
      </c>
      <c r="B20" s="8">
        <v>650109</v>
      </c>
      <c r="C20" s="16" t="s">
        <v>35</v>
      </c>
      <c r="D20" s="10" t="s">
        <v>44</v>
      </c>
      <c r="E20" s="21" t="s">
        <v>43</v>
      </c>
      <c r="F20" s="12" t="s">
        <v>13</v>
      </c>
      <c r="G20" s="18">
        <f>10000/10000</f>
        <v>1</v>
      </c>
      <c r="H20" s="20">
        <f>5600/10000</f>
        <v>0.56</v>
      </c>
    </row>
    <row r="21" ht="19" customHeight="1" spans="1:8">
      <c r="A21" s="8">
        <v>17</v>
      </c>
      <c r="B21" s="8">
        <v>650109</v>
      </c>
      <c r="C21" s="15" t="s">
        <v>21</v>
      </c>
      <c r="D21" s="10" t="s">
        <v>45</v>
      </c>
      <c r="E21" s="21" t="s">
        <v>23</v>
      </c>
      <c r="F21" s="12" t="s">
        <v>13</v>
      </c>
      <c r="G21" s="18">
        <f>20000/10000</f>
        <v>2</v>
      </c>
      <c r="H21" s="20">
        <f>10900/10000</f>
        <v>1.09</v>
      </c>
    </row>
    <row r="22" ht="19" customHeight="1" spans="1:8">
      <c r="A22" s="8">
        <v>18</v>
      </c>
      <c r="B22" s="8">
        <v>650109</v>
      </c>
      <c r="C22" s="15" t="s">
        <v>46</v>
      </c>
      <c r="D22" s="10" t="s">
        <v>47</v>
      </c>
      <c r="E22" s="16" t="s">
        <v>26</v>
      </c>
      <c r="F22" s="12" t="s">
        <v>13</v>
      </c>
      <c r="G22" s="18">
        <v>0.2</v>
      </c>
      <c r="H22" s="20">
        <v>0.2</v>
      </c>
    </row>
    <row r="23" ht="19" customHeight="1" spans="1:8">
      <c r="A23" s="8">
        <v>19</v>
      </c>
      <c r="B23" s="8">
        <v>650109</v>
      </c>
      <c r="C23" s="15" t="s">
        <v>48</v>
      </c>
      <c r="D23" s="19" t="s">
        <v>49</v>
      </c>
      <c r="E23" s="15" t="s">
        <v>50</v>
      </c>
      <c r="F23" s="12" t="s">
        <v>51</v>
      </c>
      <c r="G23" s="18">
        <f>5000/10000</f>
        <v>0.5</v>
      </c>
      <c r="H23" s="20">
        <v>0</v>
      </c>
    </row>
    <row r="24" ht="19" customHeight="1" spans="1:8">
      <c r="A24" s="8">
        <v>20</v>
      </c>
      <c r="B24" s="8">
        <v>650109</v>
      </c>
      <c r="C24" s="15" t="s">
        <v>48</v>
      </c>
      <c r="D24" s="22" t="s">
        <v>52</v>
      </c>
      <c r="E24" s="15" t="s">
        <v>50</v>
      </c>
      <c r="F24" s="12" t="s">
        <v>51</v>
      </c>
      <c r="G24" s="18">
        <f>1600/10000</f>
        <v>0.16</v>
      </c>
      <c r="H24" s="20">
        <f>640/10000</f>
        <v>0.064</v>
      </c>
    </row>
    <row r="25" ht="19" customHeight="1" spans="1:8">
      <c r="A25" s="8">
        <v>21</v>
      </c>
      <c r="B25" s="8">
        <v>650109</v>
      </c>
      <c r="C25" s="15" t="s">
        <v>17</v>
      </c>
      <c r="D25" s="23" t="s">
        <v>53</v>
      </c>
      <c r="E25" s="15" t="s">
        <v>54</v>
      </c>
      <c r="F25" s="12" t="s">
        <v>51</v>
      </c>
      <c r="G25" s="18">
        <f>700/10000</f>
        <v>0.07</v>
      </c>
      <c r="H25" s="20">
        <f>700/10000</f>
        <v>0.07</v>
      </c>
    </row>
    <row r="26" ht="19" customHeight="1" spans="1:8">
      <c r="A26" s="8">
        <v>22</v>
      </c>
      <c r="B26" s="8">
        <v>650109</v>
      </c>
      <c r="C26" s="15" t="s">
        <v>17</v>
      </c>
      <c r="D26" s="23" t="s">
        <v>55</v>
      </c>
      <c r="E26" s="15" t="s">
        <v>54</v>
      </c>
      <c r="F26" s="12" t="s">
        <v>51</v>
      </c>
      <c r="G26" s="18">
        <f>1100/10000</f>
        <v>0.11</v>
      </c>
      <c r="H26" s="20">
        <f>660/10000</f>
        <v>0.066</v>
      </c>
    </row>
    <row r="27" ht="19" customHeight="1" spans="1:8">
      <c r="A27" s="8">
        <v>23</v>
      </c>
      <c r="B27" s="8">
        <v>650109</v>
      </c>
      <c r="C27" s="15" t="s">
        <v>17</v>
      </c>
      <c r="D27" s="23" t="s">
        <v>56</v>
      </c>
      <c r="E27" s="15" t="s">
        <v>54</v>
      </c>
      <c r="F27" s="12" t="s">
        <v>51</v>
      </c>
      <c r="G27" s="18">
        <f>1200/10000</f>
        <v>0.12</v>
      </c>
      <c r="H27" s="20">
        <f>720/10000</f>
        <v>0.072</v>
      </c>
    </row>
    <row r="28" ht="19" customHeight="1" spans="1:8">
      <c r="A28" s="8">
        <v>24</v>
      </c>
      <c r="B28" s="8">
        <v>650109</v>
      </c>
      <c r="C28" s="15" t="s">
        <v>17</v>
      </c>
      <c r="D28" s="23" t="s">
        <v>57</v>
      </c>
      <c r="E28" s="15" t="s">
        <v>54</v>
      </c>
      <c r="F28" s="12" t="s">
        <v>51</v>
      </c>
      <c r="G28" s="18">
        <f>800/10000</f>
        <v>0.08</v>
      </c>
      <c r="H28" s="20">
        <f>480/10000</f>
        <v>0.048</v>
      </c>
    </row>
    <row r="29" ht="19" customHeight="1" spans="1:8">
      <c r="A29" s="8">
        <v>25</v>
      </c>
      <c r="B29" s="8">
        <v>650109</v>
      </c>
      <c r="C29" s="15" t="s">
        <v>17</v>
      </c>
      <c r="D29" s="23" t="s">
        <v>58</v>
      </c>
      <c r="E29" s="15" t="s">
        <v>54</v>
      </c>
      <c r="F29" s="12" t="s">
        <v>51</v>
      </c>
      <c r="G29" s="18">
        <f>2200/10000</f>
        <v>0.22</v>
      </c>
      <c r="H29" s="20">
        <f>1100/10000</f>
        <v>0.11</v>
      </c>
    </row>
    <row r="30" ht="19" customHeight="1" spans="1:8">
      <c r="A30" s="8">
        <v>26</v>
      </c>
      <c r="B30" s="8">
        <v>650109</v>
      </c>
      <c r="C30" s="15" t="s">
        <v>17</v>
      </c>
      <c r="D30" s="23" t="s">
        <v>59</v>
      </c>
      <c r="E30" s="15" t="s">
        <v>54</v>
      </c>
      <c r="F30" s="12" t="s">
        <v>51</v>
      </c>
      <c r="G30" s="18">
        <f>1900/10000</f>
        <v>0.19</v>
      </c>
      <c r="H30" s="20">
        <f>1100/10000</f>
        <v>0.11</v>
      </c>
    </row>
    <row r="31" ht="19" customHeight="1" spans="1:8">
      <c r="A31" s="8">
        <v>27</v>
      </c>
      <c r="B31" s="8">
        <v>650109</v>
      </c>
      <c r="C31" s="15" t="s">
        <v>17</v>
      </c>
      <c r="D31" s="23" t="s">
        <v>60</v>
      </c>
      <c r="E31" s="15" t="s">
        <v>54</v>
      </c>
      <c r="F31" s="12" t="s">
        <v>51</v>
      </c>
      <c r="G31" s="18">
        <f>1500/10000</f>
        <v>0.15</v>
      </c>
      <c r="H31" s="20">
        <f>1020/10000</f>
        <v>0.102</v>
      </c>
    </row>
    <row r="32" ht="19" customHeight="1" spans="1:8">
      <c r="A32" s="8">
        <v>28</v>
      </c>
      <c r="B32" s="8">
        <v>650109</v>
      </c>
      <c r="C32" s="16" t="s">
        <v>35</v>
      </c>
      <c r="D32" s="24" t="s">
        <v>61</v>
      </c>
      <c r="E32" s="15" t="s">
        <v>62</v>
      </c>
      <c r="F32" s="12" t="s">
        <v>51</v>
      </c>
      <c r="G32" s="18">
        <f>600/10000</f>
        <v>0.06</v>
      </c>
      <c r="H32" s="20">
        <f>220/10000</f>
        <v>0.022</v>
      </c>
    </row>
    <row r="33" ht="26" customHeight="1" spans="1:8">
      <c r="A33" s="25" t="s">
        <v>63</v>
      </c>
      <c r="B33" s="25"/>
      <c r="C33" s="25"/>
      <c r="D33" s="25"/>
      <c r="E33" s="25"/>
      <c r="F33" s="25"/>
      <c r="G33" s="25"/>
      <c r="H33" s="25"/>
    </row>
  </sheetData>
  <mergeCells count="4">
    <mergeCell ref="A2:H2"/>
    <mergeCell ref="D3:E3"/>
    <mergeCell ref="G3:H3"/>
    <mergeCell ref="A33:H33"/>
  </mergeCells>
  <printOptions horizontalCentered="1"/>
  <pageMargins left="0.590277777777778" right="0.590277777777778" top="0.707638888888889" bottom="0.707638888888889" header="0" footer="0"/>
  <pageSetup paperSize="9" scale="82" fitToHeight="0" orientation="landscape" horizontalDpi="600"/>
  <headerFooter/>
  <ignoredErrors>
    <ignoredError sqref="G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2025-09-28T06:09:19Z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DFDB7E0E204049FB8211C805ACAC5160_12</vt:lpwstr>
  </property>
</Properties>
</file>